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showVerticalScroll="0" showSheetTabs="0" xWindow="720" yWindow="330" windowWidth="17400" windowHeight="11760"/>
  </bookViews>
  <sheets>
    <sheet name="Formulario" sheetId="1" r:id="rId1"/>
    <sheet name="Referencia" sheetId="2" r:id="rId2"/>
    <sheet name="Plan1" sheetId="3" r:id="rId3"/>
    <sheet name="Plan2" sheetId="4" r:id="rId4"/>
  </sheets>
  <definedNames>
    <definedName name="_xlnm.Print_Area" localSheetId="0">Formulario!$A$1:$G$86</definedName>
    <definedName name="Atividade">Referencia!$A$2:$A$29</definedName>
  </definedNames>
  <calcPr calcId="145621"/>
</workbook>
</file>

<file path=xl/calcChain.xml><?xml version="1.0" encoding="utf-8"?>
<calcChain xmlns="http://schemas.openxmlformats.org/spreadsheetml/2006/main">
  <c r="D18" i="2" l="1"/>
  <c r="A85" i="1"/>
  <c r="D3" i="2"/>
  <c r="C3" i="2" s="1"/>
  <c r="D4" i="2"/>
  <c r="C4" i="2" s="1"/>
  <c r="D5" i="2"/>
  <c r="C5" i="2" s="1"/>
  <c r="F16" i="1" s="1"/>
  <c r="G16" i="1" s="1"/>
  <c r="D6" i="2"/>
  <c r="C6" i="2"/>
  <c r="D7" i="2"/>
  <c r="C7" i="2" s="1"/>
  <c r="D8" i="2"/>
  <c r="C8" i="2"/>
  <c r="D9" i="2"/>
  <c r="C9" i="2" s="1"/>
  <c r="D10" i="2"/>
  <c r="C10" i="2"/>
  <c r="D11" i="2"/>
  <c r="C11" i="2" s="1"/>
  <c r="D12" i="2"/>
  <c r="C12" i="2"/>
  <c r="D13" i="2"/>
  <c r="C13" i="2" s="1"/>
  <c r="D14" i="2"/>
  <c r="C14" i="2"/>
  <c r="D15" i="2"/>
  <c r="C15" i="2" s="1"/>
  <c r="D16" i="2"/>
  <c r="C16" i="2"/>
  <c r="D17" i="2"/>
  <c r="C17" i="2" s="1"/>
  <c r="C18" i="2"/>
  <c r="D19" i="2"/>
  <c r="C19" i="2"/>
  <c r="D20" i="2"/>
  <c r="C20" i="2"/>
  <c r="D21" i="2"/>
  <c r="C21" i="2"/>
  <c r="D22" i="2"/>
  <c r="C22" i="2"/>
  <c r="D23" i="2"/>
  <c r="C23" i="2"/>
  <c r="D24" i="2"/>
  <c r="C24" i="2"/>
  <c r="D25" i="2"/>
  <c r="C25" i="2"/>
  <c r="D26" i="2"/>
  <c r="C26" i="2"/>
  <c r="D27" i="2"/>
  <c r="C27" i="2"/>
  <c r="D28" i="2"/>
  <c r="C28" i="2"/>
  <c r="D29" i="2"/>
  <c r="C29" i="2"/>
  <c r="F17" i="1"/>
  <c r="G17" i="1" s="1"/>
  <c r="F18" i="1"/>
  <c r="G18" i="1"/>
  <c r="F19" i="1"/>
  <c r="G19" i="1"/>
  <c r="F20" i="1"/>
  <c r="G20" i="1"/>
  <c r="F21" i="1"/>
  <c r="G21" i="1"/>
  <c r="F22" i="1"/>
  <c r="G22" i="1"/>
  <c r="A24" i="1"/>
  <c r="D23" i="1"/>
  <c r="D52" i="1"/>
  <c r="B72" i="1"/>
  <c r="B71" i="1"/>
  <c r="B70" i="1"/>
  <c r="D63" i="1"/>
  <c r="D60" i="1"/>
  <c r="D61" i="1"/>
  <c r="D62" i="1"/>
  <c r="D59" i="1"/>
  <c r="B33" i="1"/>
  <c r="H30" i="1"/>
  <c r="C67" i="1" l="1"/>
  <c r="G23" i="1"/>
  <c r="G26" i="1" s="1"/>
  <c r="G27" i="1" l="1"/>
  <c r="G60" i="1" s="1"/>
  <c r="G28" i="1"/>
  <c r="G61" i="1" s="1"/>
  <c r="G59" i="1"/>
  <c r="G29" i="1" l="1"/>
  <c r="G62" i="1" l="1"/>
  <c r="G30" i="1"/>
  <c r="G63" i="1" l="1"/>
  <c r="A67" i="1" s="1"/>
  <c r="D32" i="1"/>
</calcChain>
</file>

<file path=xl/sharedStrings.xml><?xml version="1.0" encoding="utf-8"?>
<sst xmlns="http://schemas.openxmlformats.org/spreadsheetml/2006/main" count="76" uniqueCount="64">
  <si>
    <t>CPF:</t>
  </si>
  <si>
    <t>Tipo da Conta</t>
  </si>
  <si>
    <t>Nº DE HORAS</t>
  </si>
  <si>
    <t>VALOR POR HORA</t>
  </si>
  <si>
    <t>TOTAL</t>
  </si>
  <si>
    <t>-</t>
  </si>
  <si>
    <t>ATIVIDADE</t>
  </si>
  <si>
    <t>PERCENTUAIS MÁXIMOS POR HORA TRABALHADA</t>
  </si>
  <si>
    <t>Valor Base</t>
  </si>
  <si>
    <t>Número</t>
  </si>
  <si>
    <t>Agência</t>
  </si>
  <si>
    <t>PIS/PASEP</t>
  </si>
  <si>
    <t>Cód. Banco</t>
  </si>
  <si>
    <t>________________________________________________</t>
  </si>
  <si>
    <t>Item - B - Análise crítica de questão de prova</t>
  </si>
  <si>
    <t>Item - B - Análise curricular</t>
  </si>
  <si>
    <t>Item - D - Aplicação</t>
  </si>
  <si>
    <t>Item - A - Atividade de conferencista e de palestrante em evento de capacitação</t>
  </si>
  <si>
    <t>Item - C - Coordenação</t>
  </si>
  <si>
    <t xml:space="preserve">Item - A - Coordenação técnica e pedagógica </t>
  </si>
  <si>
    <t>Item - B - Correção de prova discursiva</t>
  </si>
  <si>
    <t>Item - A - Elaboração de material didático</t>
  </si>
  <si>
    <t>Item - A - Elaboração de material multimídia para curso a distância</t>
  </si>
  <si>
    <t>Item - B - Elaboração de questão de prova</t>
  </si>
  <si>
    <t xml:space="preserve">Item - B - Exame oral </t>
  </si>
  <si>
    <t>Item - C - Execução</t>
  </si>
  <si>
    <t>Item - D - Fiscalização</t>
  </si>
  <si>
    <t>Item - A - Instrutoria em curso de desenvolvimento e aperfeiçoamento</t>
  </si>
  <si>
    <t>Item - A - Instrutoria em curso de educação de jovens e adultos</t>
  </si>
  <si>
    <t>Item - A - Instrutoria em curso de formação de carreiras</t>
  </si>
  <si>
    <t>Item - A - Instrutoria em curso de pós-graduação</t>
  </si>
  <si>
    <t>Item - A - Instrutoria em curso de treinamento</t>
  </si>
  <si>
    <t>Item - A - Instrutoria em curso gerencial</t>
  </si>
  <si>
    <t>Item - B - Julgamento de concurso de monografia</t>
  </si>
  <si>
    <t>Item - B - Julgamento de recurso</t>
  </si>
  <si>
    <t xml:space="preserve">Item - A - Orientação de monografia </t>
  </si>
  <si>
    <t xml:space="preserve">Item - C - Planejamento </t>
  </si>
  <si>
    <t>Item - B - Prova prática</t>
  </si>
  <si>
    <t>Item - C - Supervisão</t>
  </si>
  <si>
    <t>Item - D - Supervisão</t>
  </si>
  <si>
    <t>Item - A - Tutoria em curso a distância</t>
  </si>
  <si>
    <t>________________________, _____ de ____________________ de _________</t>
  </si>
  <si>
    <t>Valor Bruto</t>
  </si>
  <si>
    <t>( - ) INSS</t>
  </si>
  <si>
    <t>( - ) ISS</t>
  </si>
  <si>
    <t>( - ) IRRF</t>
  </si>
  <si>
    <t>Valor Líquido</t>
  </si>
  <si>
    <t xml:space="preserve">Importa a presente folha de pagamento no valor de: </t>
  </si>
  <si>
    <t>FOLHA DE PAGAMENTO PESSOAL SEM VINCULO</t>
  </si>
  <si>
    <t>Declaramos que os serviços foram executados.</t>
  </si>
  <si>
    <t>RECIBO</t>
  </si>
  <si>
    <t xml:space="preserve">Recebi da Universidade Federal do Espírito do Santo a importância líquida de: </t>
  </si>
  <si>
    <t>Banco:</t>
  </si>
  <si>
    <t>Agência:</t>
  </si>
  <si>
    <t>referente a participação como Membro externo em Banca Examinadora de Concurso Público. A validade do presente recibo ficará condicionada ao depósito dos recursos financeiros na minha conta bancária:</t>
  </si>
  <si>
    <t>Conta:</t>
  </si>
  <si>
    <t>______________________, _____ de __________________ de _______</t>
  </si>
  <si>
    <t>PROCESSO:</t>
  </si>
  <si>
    <t>ATIVIDADE (de acordo com o Anexo I da Resolução nº 35/2008)</t>
  </si>
  <si>
    <t>VALOR POR HORA(Cálculo)</t>
  </si>
  <si>
    <t>________________________________________                      _________________________________________</t>
  </si>
  <si>
    <t xml:space="preserve">          Assinatura e carimbo / Responsável                                                     Assinatura e carimbo / Responsável</t>
  </si>
  <si>
    <t>NOME</t>
  </si>
  <si>
    <t>(    ) Conta Corrente  (    )Poupança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</si>
</sst>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1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</font>
    <font>
      <u val="singleAccounting"/>
      <sz val="12"/>
      <name val="Arial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left" wrapText="1"/>
    </xf>
    <xf numFmtId="8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4" fontId="5" fillId="0" borderId="0" xfId="1" applyFont="1" applyBorder="1"/>
    <xf numFmtId="0" fontId="0" fillId="2" borderId="0" xfId="0" applyFill="1" applyAlignment="1">
      <alignment vertical="justify" wrapText="1"/>
    </xf>
    <xf numFmtId="0" fontId="4" fillId="2" borderId="4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4" fontId="4" fillId="0" borderId="1" xfId="1" applyFont="1" applyBorder="1"/>
    <xf numFmtId="0" fontId="4" fillId="2" borderId="1" xfId="0" applyFont="1" applyFill="1" applyBorder="1" applyAlignment="1">
      <alignment horizontal="center"/>
    </xf>
    <xf numFmtId="44" fontId="2" fillId="0" borderId="1" xfId="0" applyNumberFormat="1" applyFont="1" applyBorder="1"/>
    <xf numFmtId="44" fontId="7" fillId="0" borderId="1" xfId="0" applyNumberFormat="1" applyFont="1" applyBorder="1"/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vertical="justify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vertical="justify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justify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8" xfId="0" applyFont="1" applyFill="1" applyBorder="1" applyAlignment="1">
      <alignment vertical="center"/>
    </xf>
    <xf numFmtId="0" fontId="13" fillId="0" borderId="0" xfId="0" applyFont="1" applyAlignment="1">
      <alignment vertical="justify"/>
    </xf>
    <xf numFmtId="0" fontId="3" fillId="0" borderId="0" xfId="0" applyFont="1" applyAlignment="1">
      <alignment vertical="top" wrapText="1"/>
    </xf>
    <xf numFmtId="44" fontId="2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/>
    <xf numFmtId="44" fontId="6" fillId="0" borderId="0" xfId="0" applyNumberFormat="1" applyFont="1" applyAlignment="1"/>
    <xf numFmtId="0" fontId="16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horizontal="left" indent="2"/>
    </xf>
    <xf numFmtId="44" fontId="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4" fontId="7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43" fontId="4" fillId="0" borderId="1" xfId="1" applyNumberFormat="1" applyFont="1" applyBorder="1"/>
    <xf numFmtId="44" fontId="4" fillId="0" borderId="1" xfId="1" applyFont="1" applyFill="1" applyBorder="1" applyAlignment="1">
      <alignment horizontal="center" vertical="center" wrapText="1"/>
    </xf>
    <xf numFmtId="8" fontId="0" fillId="0" borderId="0" xfId="0" applyNumberFormat="1"/>
    <xf numFmtId="8" fontId="0" fillId="0" borderId="1" xfId="1" applyNumberFormat="1" applyFont="1" applyBorder="1"/>
    <xf numFmtId="44" fontId="3" fillId="0" borderId="1" xfId="1" applyFont="1" applyBorder="1"/>
    <xf numFmtId="0" fontId="1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 horizontal="left" vertical="justify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4" fontId="9" fillId="0" borderId="7" xfId="0" applyNumberFormat="1" applyFont="1" applyBorder="1" applyAlignment="1">
      <alignment horizontal="left" vertical="justify"/>
    </xf>
    <xf numFmtId="44" fontId="9" fillId="0" borderId="12" xfId="0" applyNumberFormat="1" applyFont="1" applyBorder="1" applyAlignment="1">
      <alignment horizontal="left" vertical="justify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 vertical="justify"/>
    </xf>
    <xf numFmtId="0" fontId="8" fillId="0" borderId="14" xfId="0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4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justify" vertical="justify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indent="2"/>
    </xf>
    <xf numFmtId="4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autoPageBreaks="0"/>
  </sheetPr>
  <dimension ref="A1:N86"/>
  <sheetViews>
    <sheetView showGridLines="0" showRowColHeaders="0" showZeros="0" tabSelected="1" showOutlineSymbols="0" zoomScale="85" zoomScaleNormal="100" workbookViewId="0">
      <selection activeCell="M19" sqref="M19"/>
    </sheetView>
  </sheetViews>
  <sheetFormatPr defaultRowHeight="12.75" x14ac:dyDescent="0.2"/>
  <cols>
    <col min="1" max="1" width="13.85546875" style="1" customWidth="1"/>
    <col min="2" max="2" width="17.42578125" style="1" customWidth="1"/>
    <col min="3" max="3" width="35.7109375" style="1" customWidth="1"/>
    <col min="4" max="4" width="8.7109375" style="1" customWidth="1"/>
    <col min="5" max="5" width="4" style="1" customWidth="1"/>
    <col min="6" max="6" width="10.7109375" style="1" customWidth="1"/>
    <col min="7" max="7" width="16.28515625" style="1" customWidth="1"/>
    <col min="8" max="8" width="9.140625" style="40" hidden="1" customWidth="1"/>
    <col min="9" max="9" width="11" style="1" bestFit="1" customWidth="1"/>
    <col min="10" max="16384" width="9.140625" style="1"/>
  </cols>
  <sheetData>
    <row r="1" spans="1:8" ht="18" x14ac:dyDescent="0.25">
      <c r="A1" s="89" t="s">
        <v>48</v>
      </c>
      <c r="B1" s="89"/>
      <c r="C1" s="89"/>
      <c r="D1" s="89"/>
      <c r="E1" s="89"/>
      <c r="F1" s="89"/>
      <c r="G1" s="89"/>
    </row>
    <row r="3" spans="1:8" ht="15.75" x14ac:dyDescent="0.25">
      <c r="C3" s="56" t="s">
        <v>57</v>
      </c>
      <c r="D3" s="102"/>
      <c r="E3" s="103"/>
      <c r="F3" s="103"/>
      <c r="G3" s="104"/>
    </row>
    <row r="5" spans="1:8" s="22" customFormat="1" ht="20.25" customHeight="1" x14ac:dyDescent="0.2">
      <c r="A5" s="25" t="s">
        <v>62</v>
      </c>
      <c r="B5" s="105"/>
      <c r="C5" s="106"/>
      <c r="D5" s="107"/>
      <c r="E5" s="92"/>
      <c r="F5" s="93"/>
      <c r="G5" s="59"/>
      <c r="H5" s="42"/>
    </row>
    <row r="6" spans="1:8" s="21" customFormat="1" ht="15" x14ac:dyDescent="0.2">
      <c r="H6" s="41"/>
    </row>
    <row r="7" spans="1:8" s="22" customFormat="1" ht="20.25" customHeight="1" x14ac:dyDescent="0.2">
      <c r="A7" s="23" t="s">
        <v>0</v>
      </c>
      <c r="B7" s="95"/>
      <c r="C7" s="95"/>
      <c r="D7" s="96" t="s">
        <v>11</v>
      </c>
      <c r="E7" s="96"/>
      <c r="F7" s="97"/>
      <c r="G7" s="98"/>
      <c r="H7" s="42"/>
    </row>
    <row r="8" spans="1:8" s="21" customFormat="1" ht="15" x14ac:dyDescent="0.2">
      <c r="H8" s="41"/>
    </row>
    <row r="9" spans="1:8" s="22" customFormat="1" ht="20.25" customHeight="1" x14ac:dyDescent="0.2">
      <c r="A9" s="23" t="s">
        <v>12</v>
      </c>
      <c r="B9" s="60"/>
      <c r="C9" s="24" t="s">
        <v>10</v>
      </c>
      <c r="D9" s="90"/>
      <c r="E9" s="91"/>
      <c r="F9" s="91"/>
      <c r="G9" s="94"/>
      <c r="H9" s="42"/>
    </row>
    <row r="10" spans="1:8" s="22" customFormat="1" ht="20.25" customHeight="1" x14ac:dyDescent="0.2">
      <c r="A10" s="20" t="s">
        <v>1</v>
      </c>
      <c r="B10" s="90" t="s">
        <v>63</v>
      </c>
      <c r="C10" s="91"/>
      <c r="D10" s="92" t="s">
        <v>9</v>
      </c>
      <c r="E10" s="93"/>
      <c r="F10" s="91"/>
      <c r="G10" s="94"/>
      <c r="H10" s="42"/>
    </row>
    <row r="11" spans="1:8" x14ac:dyDescent="0.2">
      <c r="A11" s="2"/>
      <c r="B11" s="2"/>
      <c r="C11" s="3"/>
      <c r="D11" s="4"/>
      <c r="E11" s="4"/>
      <c r="F11" s="4"/>
      <c r="G11" s="4"/>
    </row>
    <row r="12" spans="1:8" x14ac:dyDescent="0.2">
      <c r="A12" s="2"/>
      <c r="B12" s="2"/>
      <c r="C12" s="3"/>
      <c r="D12" s="4"/>
      <c r="E12" s="4"/>
      <c r="F12" s="4"/>
      <c r="G12" s="4"/>
    </row>
    <row r="13" spans="1:8" x14ac:dyDescent="0.2">
      <c r="A13" s="2"/>
      <c r="B13" s="2"/>
      <c r="C13" s="3"/>
      <c r="D13" s="4"/>
      <c r="E13" s="4"/>
      <c r="F13" s="4"/>
      <c r="G13" s="4"/>
    </row>
    <row r="14" spans="1:8" ht="12.75" customHeight="1" x14ac:dyDescent="0.2">
      <c r="A14" s="108" t="s">
        <v>58</v>
      </c>
      <c r="B14" s="109"/>
      <c r="C14" s="110"/>
      <c r="D14" s="99" t="s">
        <v>2</v>
      </c>
      <c r="E14" s="5"/>
      <c r="F14" s="99" t="s">
        <v>3</v>
      </c>
      <c r="G14" s="100" t="s">
        <v>4</v>
      </c>
    </row>
    <row r="15" spans="1:8" x14ac:dyDescent="0.2">
      <c r="A15" s="111"/>
      <c r="B15" s="112"/>
      <c r="C15" s="113"/>
      <c r="D15" s="99"/>
      <c r="E15" s="5"/>
      <c r="F15" s="99"/>
      <c r="G15" s="100"/>
    </row>
    <row r="16" spans="1:8" s="15" customFormat="1" ht="18.75" customHeight="1" x14ac:dyDescent="0.2">
      <c r="A16" s="101" t="s">
        <v>5</v>
      </c>
      <c r="B16" s="101"/>
      <c r="C16" s="101"/>
      <c r="D16" s="61"/>
      <c r="F16" s="67">
        <f>VLOOKUP(A16,Referencia!A$2:D$29,3)</f>
        <v>0</v>
      </c>
      <c r="G16" s="63">
        <f>IF(SUM($D$16:$D$22)&lt;=20,F16*D16,0)</f>
        <v>0</v>
      </c>
      <c r="H16" s="43"/>
    </row>
    <row r="17" spans="1:14" s="15" customFormat="1" ht="18.75" customHeight="1" x14ac:dyDescent="0.2">
      <c r="A17" s="101" t="s">
        <v>5</v>
      </c>
      <c r="B17" s="101"/>
      <c r="C17" s="101"/>
      <c r="D17" s="61"/>
      <c r="F17" s="26">
        <f>VLOOKUP(A17,Referencia!A$2:D$29,3)</f>
        <v>0</v>
      </c>
      <c r="G17" s="63">
        <f t="shared" ref="G17:G22" si="0">IF(SUM($D$16:$D$22)&lt;=20,F17*D17,0)</f>
        <v>0</v>
      </c>
      <c r="H17" s="43"/>
    </row>
    <row r="18" spans="1:14" s="15" customFormat="1" ht="18.75" customHeight="1" x14ac:dyDescent="0.2">
      <c r="A18" s="101" t="s">
        <v>5</v>
      </c>
      <c r="B18" s="101"/>
      <c r="C18" s="101"/>
      <c r="D18" s="61"/>
      <c r="F18" s="26">
        <f>VLOOKUP(A18,Referencia!A$2:D$29,3)</f>
        <v>0</v>
      </c>
      <c r="G18" s="63">
        <f t="shared" si="0"/>
        <v>0</v>
      </c>
      <c r="H18" s="43"/>
    </row>
    <row r="19" spans="1:14" s="15" customFormat="1" ht="18.75" customHeight="1" x14ac:dyDescent="0.2">
      <c r="A19" s="101" t="s">
        <v>5</v>
      </c>
      <c r="B19" s="101"/>
      <c r="C19" s="101"/>
      <c r="D19" s="61"/>
      <c r="F19" s="26">
        <f>VLOOKUP(A19,Referencia!A$2:D$29,3)</f>
        <v>0</v>
      </c>
      <c r="G19" s="63">
        <f t="shared" si="0"/>
        <v>0</v>
      </c>
      <c r="H19" s="43"/>
    </row>
    <row r="20" spans="1:14" s="15" customFormat="1" ht="18.75" customHeight="1" x14ac:dyDescent="0.2">
      <c r="A20" s="101" t="s">
        <v>5</v>
      </c>
      <c r="B20" s="101"/>
      <c r="C20" s="101"/>
      <c r="D20" s="61"/>
      <c r="F20" s="26">
        <f>VLOOKUP(A20,Referencia!A$2:D$29,3)</f>
        <v>0</v>
      </c>
      <c r="G20" s="63">
        <f t="shared" si="0"/>
        <v>0</v>
      </c>
      <c r="H20" s="43"/>
    </row>
    <row r="21" spans="1:14" s="15" customFormat="1" ht="18.75" customHeight="1" x14ac:dyDescent="0.2">
      <c r="A21" s="101" t="s">
        <v>5</v>
      </c>
      <c r="B21" s="101"/>
      <c r="C21" s="101"/>
      <c r="D21" s="61"/>
      <c r="F21" s="26">
        <f>VLOOKUP(A21,Referencia!A$2:D$29,3)</f>
        <v>0</v>
      </c>
      <c r="G21" s="63">
        <f t="shared" si="0"/>
        <v>0</v>
      </c>
      <c r="H21" s="43"/>
    </row>
    <row r="22" spans="1:14" s="15" customFormat="1" ht="18.75" customHeight="1" x14ac:dyDescent="0.2">
      <c r="A22" s="101" t="s">
        <v>5</v>
      </c>
      <c r="B22" s="101"/>
      <c r="C22" s="101"/>
      <c r="D22" s="61"/>
      <c r="F22" s="26">
        <f>VLOOKUP(A22,Referencia!A$2:D$29,3)</f>
        <v>0</v>
      </c>
      <c r="G22" s="63">
        <f t="shared" si="0"/>
        <v>0</v>
      </c>
      <c r="H22" s="43"/>
    </row>
    <row r="23" spans="1:14" s="15" customFormat="1" ht="18.75" customHeight="1" x14ac:dyDescent="0.2">
      <c r="A23" s="114" t="s">
        <v>4</v>
      </c>
      <c r="B23" s="115"/>
      <c r="C23" s="116"/>
      <c r="D23" s="62">
        <f>SUM(D16:D22)</f>
        <v>0</v>
      </c>
      <c r="F23" s="27" t="s">
        <v>4</v>
      </c>
      <c r="G23" s="26">
        <f>SUM(G16:G22)</f>
        <v>0</v>
      </c>
      <c r="H23" s="43"/>
    </row>
    <row r="24" spans="1:14" s="15" customFormat="1" ht="18.75" customHeight="1" x14ac:dyDescent="0.25">
      <c r="A24" s="68" t="str">
        <f>IF(SUM(D16:D22)&gt;20,"O TOTAL DE HORAS INFORMADAS EXCEDE O LIMITE DE 20 HORAS.","")</f>
        <v/>
      </c>
      <c r="B24" s="68"/>
      <c r="C24" s="68"/>
      <c r="D24" s="68"/>
      <c r="E24" s="68"/>
      <c r="F24" s="68"/>
      <c r="G24" s="68"/>
      <c r="H24" s="43"/>
    </row>
    <row r="26" spans="1:14" s="21" customFormat="1" ht="15" x14ac:dyDescent="0.2">
      <c r="D26" s="77" t="s">
        <v>42</v>
      </c>
      <c r="E26" s="77"/>
      <c r="F26" s="77"/>
      <c r="G26" s="28">
        <f>G23</f>
        <v>0</v>
      </c>
      <c r="H26" s="41"/>
      <c r="I26" s="36"/>
    </row>
    <row r="27" spans="1:14" s="21" customFormat="1" ht="15" x14ac:dyDescent="0.2">
      <c r="D27" s="77" t="s">
        <v>43</v>
      </c>
      <c r="E27" s="77"/>
      <c r="F27" s="77"/>
      <c r="G27" s="28">
        <f>G26*11%</f>
        <v>0</v>
      </c>
      <c r="H27" s="41"/>
      <c r="I27" s="36"/>
    </row>
    <row r="28" spans="1:14" s="21" customFormat="1" ht="15" x14ac:dyDescent="0.2">
      <c r="D28" s="77" t="s">
        <v>44</v>
      </c>
      <c r="E28" s="77"/>
      <c r="F28" s="77"/>
      <c r="G28" s="28">
        <f>G26*5%</f>
        <v>0</v>
      </c>
      <c r="H28" s="41"/>
      <c r="I28" s="36"/>
    </row>
    <row r="29" spans="1:14" s="21" customFormat="1" ht="15" x14ac:dyDescent="0.2">
      <c r="D29" s="77" t="s">
        <v>45</v>
      </c>
      <c r="E29" s="77"/>
      <c r="F29" s="77"/>
      <c r="G29" s="28">
        <f>IF((G26-G27)&gt;4664.68,((G26-G27)*0.275)-869.36,IF((G26-G27)&gt;3751.06,((G26-G27)*0.225)-636.13,IF((G26-G27)&gt;2826.66,((G26-G27)*0.15)-354.8,IF((G26-G27)&gt;1903.99,((G26-G27)*0.075)-142.8,0))))</f>
        <v>0</v>
      </c>
      <c r="H29" s="41"/>
      <c r="I29" s="36"/>
    </row>
    <row r="30" spans="1:14" ht="15.75" x14ac:dyDescent="0.25">
      <c r="D30" s="76" t="s">
        <v>46</v>
      </c>
      <c r="E30" s="76"/>
      <c r="F30" s="76"/>
      <c r="G30" s="29">
        <f>G26-G27-G28-G29</f>
        <v>0</v>
      </c>
      <c r="H30" s="44" t="e">
        <f ca="1">fExtenso(G30,1/2,"real","reais")</f>
        <v>#NAME?</v>
      </c>
      <c r="I30" s="37"/>
      <c r="J30" s="31"/>
      <c r="K30" s="31"/>
      <c r="L30" s="31"/>
      <c r="M30" s="31"/>
      <c r="N30" s="31"/>
    </row>
    <row r="31" spans="1:14" ht="13.5" thickBot="1" x14ac:dyDescent="0.25">
      <c r="I31" s="38"/>
    </row>
    <row r="32" spans="1:14" ht="15" customHeight="1" x14ac:dyDescent="0.2">
      <c r="B32" s="34" t="s">
        <v>47</v>
      </c>
      <c r="C32" s="35"/>
      <c r="D32" s="74">
        <f>G30</f>
        <v>0</v>
      </c>
      <c r="E32" s="74"/>
      <c r="F32" s="75"/>
      <c r="G32" s="33"/>
      <c r="H32" s="45"/>
      <c r="I32" s="39"/>
      <c r="J32" s="30"/>
      <c r="K32" s="30"/>
    </row>
    <row r="33" spans="1:11" ht="15" customHeight="1" x14ac:dyDescent="0.2">
      <c r="B33" s="69" t="e">
        <f ca="1">EntreParenteses(H30)</f>
        <v>#NAME?</v>
      </c>
      <c r="C33" s="70"/>
      <c r="D33" s="70"/>
      <c r="E33" s="70"/>
      <c r="F33" s="71"/>
      <c r="G33" s="33"/>
      <c r="H33" s="45"/>
      <c r="I33" s="38"/>
      <c r="J33" s="30"/>
      <c r="K33" s="30"/>
    </row>
    <row r="34" spans="1:11" ht="15" customHeight="1" thickBot="1" x14ac:dyDescent="0.25">
      <c r="B34" s="79" t="s">
        <v>49</v>
      </c>
      <c r="C34" s="80"/>
      <c r="D34" s="80"/>
      <c r="E34" s="80"/>
      <c r="F34" s="81"/>
      <c r="G34" s="32"/>
      <c r="H34" s="45"/>
      <c r="I34" s="39"/>
      <c r="J34" s="30"/>
      <c r="K34" s="30"/>
    </row>
    <row r="35" spans="1:11" ht="16.5" customHeight="1" x14ac:dyDescent="0.2">
      <c r="A35" s="30"/>
      <c r="B35" s="30"/>
      <c r="C35" s="30"/>
      <c r="D35" s="30"/>
      <c r="E35" s="30"/>
      <c r="F35" s="30"/>
      <c r="G35" s="30"/>
      <c r="H35" s="45"/>
      <c r="I35" s="30"/>
      <c r="J35" s="30"/>
      <c r="K35" s="30"/>
    </row>
    <row r="38" spans="1:11" ht="15" x14ac:dyDescent="0.2">
      <c r="A38" s="83" t="s">
        <v>56</v>
      </c>
      <c r="B38" s="83"/>
      <c r="C38" s="83"/>
      <c r="D38" s="83"/>
      <c r="E38" s="83"/>
      <c r="F38" s="83"/>
      <c r="G38" s="83"/>
    </row>
    <row r="42" spans="1:11" ht="14.25" x14ac:dyDescent="0.2">
      <c r="A42" s="15"/>
      <c r="B42" s="15"/>
      <c r="C42" s="15"/>
      <c r="D42" s="15"/>
      <c r="E42" s="15"/>
      <c r="F42" s="15"/>
      <c r="G42" s="15"/>
    </row>
    <row r="43" spans="1:11" ht="14.25" x14ac:dyDescent="0.2">
      <c r="A43" s="82" t="s">
        <v>60</v>
      </c>
      <c r="B43" s="82"/>
      <c r="C43" s="82"/>
      <c r="D43" s="82"/>
      <c r="E43" s="82"/>
      <c r="F43" s="82"/>
      <c r="G43" s="82"/>
    </row>
    <row r="44" spans="1:11" ht="14.25" x14ac:dyDescent="0.2">
      <c r="A44" s="82" t="s">
        <v>61</v>
      </c>
      <c r="B44" s="82"/>
      <c r="C44" s="82"/>
      <c r="D44" s="82"/>
      <c r="E44" s="82"/>
      <c r="F44" s="82"/>
      <c r="G44" s="82"/>
    </row>
    <row r="45" spans="1:11" ht="14.25" x14ac:dyDescent="0.2">
      <c r="A45" s="85"/>
      <c r="B45" s="85"/>
      <c r="C45" s="85"/>
      <c r="D45" s="15"/>
      <c r="E45" s="15"/>
      <c r="F45" s="15"/>
      <c r="G45" s="15"/>
    </row>
    <row r="46" spans="1:11" ht="14.25" x14ac:dyDescent="0.2">
      <c r="A46" s="15"/>
      <c r="B46" s="15"/>
      <c r="C46" s="15"/>
      <c r="D46" s="15"/>
      <c r="E46" s="15"/>
      <c r="F46" s="15"/>
      <c r="G46" s="15"/>
    </row>
    <row r="47" spans="1:11" ht="14.25" x14ac:dyDescent="0.2">
      <c r="A47" s="15"/>
      <c r="B47" s="15"/>
      <c r="C47" s="15"/>
      <c r="D47" s="15"/>
      <c r="E47" s="15"/>
      <c r="F47" s="15"/>
      <c r="G47" s="15"/>
    </row>
    <row r="48" spans="1:11" ht="14.25" x14ac:dyDescent="0.2">
      <c r="A48" s="73"/>
      <c r="B48" s="73"/>
      <c r="C48" s="73"/>
      <c r="D48" s="73"/>
      <c r="E48" s="73"/>
      <c r="F48" s="73"/>
      <c r="G48" s="73"/>
    </row>
    <row r="49" spans="1:8" ht="14.25" x14ac:dyDescent="0.2">
      <c r="A49" s="73"/>
      <c r="B49" s="73"/>
      <c r="C49" s="73"/>
      <c r="D49" s="73"/>
      <c r="E49" s="73"/>
      <c r="F49" s="73"/>
      <c r="G49" s="73"/>
    </row>
    <row r="52" spans="1:8" ht="15.75" x14ac:dyDescent="0.25">
      <c r="C52" s="57" t="s">
        <v>57</v>
      </c>
      <c r="D52" s="86">
        <f>D3</f>
        <v>0</v>
      </c>
      <c r="E52" s="87"/>
      <c r="F52" s="87"/>
      <c r="G52" s="88"/>
    </row>
    <row r="55" spans="1:8" ht="18" x14ac:dyDescent="0.25">
      <c r="A55" s="72" t="s">
        <v>50</v>
      </c>
      <c r="B55" s="72"/>
      <c r="C55" s="72"/>
      <c r="D55" s="72"/>
      <c r="E55" s="72"/>
      <c r="F55" s="72"/>
      <c r="G55" s="72"/>
    </row>
    <row r="59" spans="1:8" s="21" customFormat="1" ht="15" x14ac:dyDescent="0.2">
      <c r="D59" s="77" t="str">
        <f>D26</f>
        <v>Valor Bruto</v>
      </c>
      <c r="E59" s="77"/>
      <c r="F59" s="77"/>
      <c r="G59" s="47">
        <f>G26</f>
        <v>0</v>
      </c>
      <c r="H59" s="41"/>
    </row>
    <row r="60" spans="1:8" s="21" customFormat="1" ht="15" x14ac:dyDescent="0.2">
      <c r="D60" s="77" t="str">
        <f>D27</f>
        <v>( - ) INSS</v>
      </c>
      <c r="E60" s="77"/>
      <c r="F60" s="77"/>
      <c r="G60" s="47">
        <f>G27</f>
        <v>0</v>
      </c>
      <c r="H60" s="41"/>
    </row>
    <row r="61" spans="1:8" s="21" customFormat="1" ht="15" x14ac:dyDescent="0.2">
      <c r="D61" s="77" t="str">
        <f>D28</f>
        <v>( - ) ISS</v>
      </c>
      <c r="E61" s="77"/>
      <c r="F61" s="77"/>
      <c r="G61" s="47">
        <f>G28</f>
        <v>0</v>
      </c>
      <c r="H61" s="41"/>
    </row>
    <row r="62" spans="1:8" s="21" customFormat="1" ht="15" x14ac:dyDescent="0.2">
      <c r="D62" s="77" t="str">
        <f>D29</f>
        <v>( - ) IRRF</v>
      </c>
      <c r="E62" s="77"/>
      <c r="F62" s="77"/>
      <c r="G62" s="47">
        <f>G29</f>
        <v>0</v>
      </c>
      <c r="H62" s="41"/>
    </row>
    <row r="63" spans="1:8" s="21" customFormat="1" ht="15.75" x14ac:dyDescent="0.25">
      <c r="D63" s="118" t="str">
        <f>D30</f>
        <v>Valor Líquido</v>
      </c>
      <c r="E63" s="118"/>
      <c r="F63" s="118"/>
      <c r="G63" s="58">
        <f>G30</f>
        <v>0</v>
      </c>
      <c r="H63" s="41"/>
    </row>
    <row r="64" spans="1:8" s="52" customFormat="1" ht="15" x14ac:dyDescent="0.2">
      <c r="D64" s="53"/>
      <c r="E64" s="53"/>
      <c r="F64" s="53"/>
      <c r="G64" s="54"/>
      <c r="H64" s="55"/>
    </row>
    <row r="65" spans="1:8" ht="16.5" customHeight="1" x14ac:dyDescent="0.2"/>
    <row r="66" spans="1:8" s="48" customFormat="1" ht="16.5" customHeight="1" x14ac:dyDescent="0.25">
      <c r="A66" s="48" t="s">
        <v>51</v>
      </c>
      <c r="F66" s="49"/>
      <c r="G66" s="50"/>
      <c r="H66" s="51"/>
    </row>
    <row r="67" spans="1:8" ht="16.5" customHeight="1" x14ac:dyDescent="0.25">
      <c r="A67" s="119">
        <f>G63</f>
        <v>0</v>
      </c>
      <c r="B67" s="119"/>
      <c r="C67" s="120" t="e">
        <f ca="1">B33</f>
        <v>#NAME?</v>
      </c>
      <c r="D67" s="120"/>
      <c r="E67" s="120"/>
      <c r="F67" s="120"/>
      <c r="G67" s="120"/>
    </row>
    <row r="68" spans="1:8" ht="16.5" customHeight="1" x14ac:dyDescent="0.2">
      <c r="A68" s="84" t="s">
        <v>54</v>
      </c>
      <c r="B68" s="84"/>
      <c r="C68" s="84"/>
      <c r="D68" s="84"/>
      <c r="E68" s="84"/>
      <c r="F68" s="84"/>
      <c r="G68" s="84"/>
    </row>
    <row r="69" spans="1:8" ht="41.25" customHeight="1" x14ac:dyDescent="0.2">
      <c r="A69" s="84"/>
      <c r="B69" s="84"/>
      <c r="C69" s="84"/>
      <c r="D69" s="84"/>
      <c r="E69" s="84"/>
      <c r="F69" s="84"/>
      <c r="G69" s="84"/>
    </row>
    <row r="70" spans="1:8" s="48" customFormat="1" ht="18" x14ac:dyDescent="0.25">
      <c r="A70" s="48" t="s">
        <v>52</v>
      </c>
      <c r="B70" s="48">
        <f>B9</f>
        <v>0</v>
      </c>
      <c r="H70" s="51"/>
    </row>
    <row r="71" spans="1:8" s="48" customFormat="1" ht="18" x14ac:dyDescent="0.25">
      <c r="A71" s="48" t="s">
        <v>53</v>
      </c>
      <c r="B71" s="48">
        <f>D9</f>
        <v>0</v>
      </c>
      <c r="H71" s="51"/>
    </row>
    <row r="72" spans="1:8" s="48" customFormat="1" ht="18" x14ac:dyDescent="0.25">
      <c r="A72" s="48" t="s">
        <v>55</v>
      </c>
      <c r="B72" s="48">
        <f>F10</f>
        <v>0</v>
      </c>
      <c r="H72" s="51"/>
    </row>
    <row r="73" spans="1:8" ht="15" x14ac:dyDescent="0.2">
      <c r="A73" s="21"/>
      <c r="B73" s="21"/>
      <c r="C73" s="21"/>
      <c r="D73" s="21"/>
      <c r="E73" s="21"/>
      <c r="F73" s="21"/>
      <c r="G73" s="21"/>
    </row>
    <row r="74" spans="1:8" ht="15" x14ac:dyDescent="0.2">
      <c r="A74" s="21"/>
      <c r="B74" s="21"/>
      <c r="C74" s="21"/>
      <c r="D74" s="21"/>
      <c r="E74" s="21"/>
      <c r="F74" s="21"/>
      <c r="G74" s="21"/>
    </row>
    <row r="75" spans="1:8" ht="15" x14ac:dyDescent="0.2">
      <c r="A75" s="21"/>
      <c r="B75" s="21"/>
      <c r="C75" s="21"/>
      <c r="D75" s="21"/>
      <c r="E75" s="21"/>
      <c r="F75" s="21"/>
      <c r="G75" s="21"/>
    </row>
    <row r="76" spans="1:8" x14ac:dyDescent="0.2">
      <c r="B76" s="46"/>
      <c r="C76" s="46"/>
      <c r="D76" s="46"/>
      <c r="E76" s="46"/>
      <c r="F76" s="46"/>
    </row>
    <row r="77" spans="1:8" ht="12.75" customHeight="1" x14ac:dyDescent="0.2">
      <c r="B77" s="46"/>
      <c r="C77" s="46"/>
      <c r="D77" s="46"/>
      <c r="E77" s="46"/>
      <c r="F77" s="46"/>
      <c r="G77" s="46"/>
    </row>
    <row r="78" spans="1:8" ht="15" x14ac:dyDescent="0.2">
      <c r="A78" s="83" t="s">
        <v>41</v>
      </c>
      <c r="B78" s="83"/>
      <c r="C78" s="83"/>
      <c r="D78" s="83"/>
      <c r="E78" s="83"/>
      <c r="F78" s="83"/>
      <c r="G78" s="83"/>
    </row>
    <row r="82" spans="1:7" x14ac:dyDescent="0.2">
      <c r="A82" s="46"/>
      <c r="B82" s="46"/>
      <c r="C82" s="46"/>
      <c r="D82" s="46"/>
      <c r="E82" s="46"/>
      <c r="F82" s="46"/>
      <c r="G82" s="46"/>
    </row>
    <row r="84" spans="1:7" ht="15" x14ac:dyDescent="0.2">
      <c r="A84" s="78" t="s">
        <v>13</v>
      </c>
      <c r="B84" s="78"/>
      <c r="C84" s="78"/>
      <c r="D84" s="78"/>
      <c r="E84" s="78"/>
      <c r="F84" s="78"/>
      <c r="G84" s="78"/>
    </row>
    <row r="85" spans="1:7" ht="15" x14ac:dyDescent="0.2">
      <c r="A85" s="78">
        <f>B5</f>
        <v>0</v>
      </c>
      <c r="B85" s="78"/>
      <c r="C85" s="78"/>
      <c r="D85" s="78"/>
      <c r="E85" s="78"/>
      <c r="F85" s="78"/>
      <c r="G85" s="78"/>
    </row>
    <row r="86" spans="1:7" ht="15" x14ac:dyDescent="0.2">
      <c r="A86" s="117"/>
      <c r="B86" s="117"/>
      <c r="C86" s="117"/>
      <c r="D86" s="117"/>
      <c r="E86" s="117"/>
      <c r="F86" s="117"/>
      <c r="G86" s="117"/>
    </row>
  </sheetData>
  <sheetProtection selectLockedCells="1"/>
  <mergeCells count="52">
    <mergeCell ref="A86:G86"/>
    <mergeCell ref="D59:F59"/>
    <mergeCell ref="D60:F60"/>
    <mergeCell ref="D61:F61"/>
    <mergeCell ref="D62:F62"/>
    <mergeCell ref="D63:F63"/>
    <mergeCell ref="A67:B67"/>
    <mergeCell ref="C67:G67"/>
    <mergeCell ref="A85:G85"/>
    <mergeCell ref="A78:G78"/>
    <mergeCell ref="A17:C17"/>
    <mergeCell ref="A18:C18"/>
    <mergeCell ref="A14:C15"/>
    <mergeCell ref="D26:F26"/>
    <mergeCell ref="A19:C19"/>
    <mergeCell ref="A20:C20"/>
    <mergeCell ref="A21:C21"/>
    <mergeCell ref="A22:C22"/>
    <mergeCell ref="A23:C23"/>
    <mergeCell ref="D14:D15"/>
    <mergeCell ref="F14:F15"/>
    <mergeCell ref="G14:G15"/>
    <mergeCell ref="A16:C16"/>
    <mergeCell ref="D3:G3"/>
    <mergeCell ref="E5:F5"/>
    <mergeCell ref="B5:D5"/>
    <mergeCell ref="A1:G1"/>
    <mergeCell ref="B10:C10"/>
    <mergeCell ref="D10:E10"/>
    <mergeCell ref="F10:G10"/>
    <mergeCell ref="D9:G9"/>
    <mergeCell ref="B7:C7"/>
    <mergeCell ref="D7:E7"/>
    <mergeCell ref="F7:G7"/>
    <mergeCell ref="A84:G84"/>
    <mergeCell ref="B34:F34"/>
    <mergeCell ref="A43:G43"/>
    <mergeCell ref="A44:G44"/>
    <mergeCell ref="A38:G38"/>
    <mergeCell ref="A68:G69"/>
    <mergeCell ref="A45:C45"/>
    <mergeCell ref="A48:G48"/>
    <mergeCell ref="D52:G52"/>
    <mergeCell ref="A24:G24"/>
    <mergeCell ref="B33:F33"/>
    <mergeCell ref="A55:G55"/>
    <mergeCell ref="A49:G49"/>
    <mergeCell ref="D32:F32"/>
    <mergeCell ref="D30:F30"/>
    <mergeCell ref="D29:F29"/>
    <mergeCell ref="D27:F27"/>
    <mergeCell ref="D28:F28"/>
  </mergeCells>
  <phoneticPr fontId="0" type="noConversion"/>
  <dataValidations count="2">
    <dataValidation type="list" allowBlank="1" showInputMessage="1" showErrorMessage="1" sqref="A16:C22">
      <formula1>Atividade</formula1>
    </dataValidation>
    <dataValidation type="whole" allowBlank="1" showInputMessage="1" showErrorMessage="1" sqref="D16:D22">
      <formula1>1</formula1>
      <formula2>120</formula2>
    </dataValidation>
  </dataValidations>
  <printOptions horizontalCentered="1"/>
  <pageMargins left="0.74803149606299213" right="0.31496062992125984" top="1.5748031496062993" bottom="0.98425196850393704" header="0.31496062992125984" footer="0.51181102362204722"/>
  <pageSetup paperSize="9" scale="83" fitToHeight="2" orientation="portrait" r:id="rId1"/>
  <headerFooter alignWithMargins="0">
    <oddHeader>&amp;C&amp;G
&amp;"Arial,Negrito"&amp;12UNIVERSIDADE FEDERAL DO ESPÍRITO SANTO&amp;"Arial,Normal"&amp;10
&amp;"Arial,Negrito"&amp;11Pró-Reitoria de Gestão de Pessoas&amp;"Arial,Normal"&amp;10
&amp;"Arial,Negrito"&amp;11Departamento de Gestão de Pessoas</oddHeader>
    <oddFooter>&amp;CAv. Fernando Ferrari, 514, Prédio da Reitoria, 1º andar, Campus Universitário – Goiabeiras CEP 29.075-910
Vitória-ES – Tel.: (0**27) 4009-2260 – FAX: (0**27) 4009-2278 – www.progepaes.ufes.br</oddFooter>
  </headerFooter>
  <rowBreaks count="1" manualBreakCount="1">
    <brk id="49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2"/>
  <sheetViews>
    <sheetView workbookViewId="0">
      <selection activeCell="B32" sqref="B32"/>
    </sheetView>
  </sheetViews>
  <sheetFormatPr defaultRowHeight="12.75" x14ac:dyDescent="0.2"/>
  <cols>
    <col min="1" max="1" width="69.140625" customWidth="1"/>
    <col min="2" max="2" width="23.7109375" style="16" customWidth="1"/>
    <col min="3" max="3" width="16.7109375" customWidth="1"/>
    <col min="4" max="4" width="18.28515625" customWidth="1"/>
    <col min="5" max="5" width="17.5703125" customWidth="1"/>
  </cols>
  <sheetData>
    <row r="1" spans="1:5" ht="29.25" customHeight="1" x14ac:dyDescent="0.2">
      <c r="A1" s="6" t="s">
        <v>6</v>
      </c>
      <c r="B1" s="19" t="s">
        <v>7</v>
      </c>
      <c r="C1" s="6" t="s">
        <v>3</v>
      </c>
      <c r="D1" s="6" t="s">
        <v>59</v>
      </c>
    </row>
    <row r="2" spans="1:5" ht="12.75" customHeight="1" x14ac:dyDescent="0.2">
      <c r="A2" s="7" t="s">
        <v>5</v>
      </c>
      <c r="B2" s="8" t="s">
        <v>5</v>
      </c>
      <c r="C2" s="64">
        <v>0</v>
      </c>
      <c r="D2" s="64">
        <v>0</v>
      </c>
    </row>
    <row r="3" spans="1:5" x14ac:dyDescent="0.2">
      <c r="A3" s="9" t="s">
        <v>17</v>
      </c>
      <c r="B3" s="10">
        <v>0.55000000000000004</v>
      </c>
      <c r="C3" s="66">
        <f>D3</f>
        <v>150.16991000000002</v>
      </c>
      <c r="D3" s="14">
        <f t="shared" ref="D3:D29" si="0">B3/100*$B$31</f>
        <v>150.16991000000002</v>
      </c>
      <c r="E3" s="65"/>
    </row>
    <row r="4" spans="1:5" x14ac:dyDescent="0.2">
      <c r="A4" s="9" t="s">
        <v>19</v>
      </c>
      <c r="B4" s="10">
        <v>0.36249999999999999</v>
      </c>
      <c r="C4" s="66">
        <f t="shared" ref="C4:C29" si="1">D4</f>
        <v>98.975622499999986</v>
      </c>
      <c r="D4" s="14">
        <f t="shared" si="0"/>
        <v>98.975622499999986</v>
      </c>
      <c r="E4" s="65"/>
    </row>
    <row r="5" spans="1:5" x14ac:dyDescent="0.2">
      <c r="A5" s="9" t="s">
        <v>21</v>
      </c>
      <c r="B5" s="10">
        <v>0.36249999999999999</v>
      </c>
      <c r="C5" s="66">
        <f t="shared" si="1"/>
        <v>98.975622499999986</v>
      </c>
      <c r="D5" s="14">
        <f t="shared" si="0"/>
        <v>98.975622499999986</v>
      </c>
      <c r="E5" s="65"/>
    </row>
    <row r="6" spans="1:5" x14ac:dyDescent="0.2">
      <c r="A6" s="9" t="s">
        <v>22</v>
      </c>
      <c r="B6" s="10">
        <v>0.55000000000000004</v>
      </c>
      <c r="C6" s="66">
        <f t="shared" si="1"/>
        <v>150.16991000000002</v>
      </c>
      <c r="D6" s="14">
        <f t="shared" si="0"/>
        <v>150.16991000000002</v>
      </c>
      <c r="E6" s="65"/>
    </row>
    <row r="7" spans="1:5" x14ac:dyDescent="0.2">
      <c r="A7" s="9" t="s">
        <v>27</v>
      </c>
      <c r="B7" s="10">
        <v>0.55000000000000004</v>
      </c>
      <c r="C7" s="66">
        <f t="shared" si="1"/>
        <v>150.16991000000002</v>
      </c>
      <c r="D7" s="14">
        <f t="shared" si="0"/>
        <v>150.16991000000002</v>
      </c>
      <c r="E7" s="65"/>
    </row>
    <row r="8" spans="1:5" x14ac:dyDescent="0.2">
      <c r="A8" s="9" t="s">
        <v>28</v>
      </c>
      <c r="B8" s="10">
        <v>0.1875</v>
      </c>
      <c r="C8" s="66">
        <f t="shared" si="1"/>
        <v>51.194287499999994</v>
      </c>
      <c r="D8" s="14">
        <f t="shared" si="0"/>
        <v>51.194287499999994</v>
      </c>
      <c r="E8" s="65"/>
    </row>
    <row r="9" spans="1:5" x14ac:dyDescent="0.2">
      <c r="A9" s="9" t="s">
        <v>29</v>
      </c>
      <c r="B9" s="10">
        <v>0.55000000000000004</v>
      </c>
      <c r="C9" s="66">
        <f t="shared" si="1"/>
        <v>150.16991000000002</v>
      </c>
      <c r="D9" s="14">
        <f t="shared" si="0"/>
        <v>150.16991000000002</v>
      </c>
      <c r="E9" s="65"/>
    </row>
    <row r="10" spans="1:5" x14ac:dyDescent="0.2">
      <c r="A10" s="9" t="s">
        <v>30</v>
      </c>
      <c r="B10" s="10">
        <v>0.55000000000000004</v>
      </c>
      <c r="C10" s="66">
        <f t="shared" si="1"/>
        <v>150.16991000000002</v>
      </c>
      <c r="D10" s="14">
        <f t="shared" si="0"/>
        <v>150.16991000000002</v>
      </c>
      <c r="E10" s="65"/>
    </row>
    <row r="11" spans="1:5" x14ac:dyDescent="0.2">
      <c r="A11" s="9" t="s">
        <v>31</v>
      </c>
      <c r="B11" s="10">
        <v>0.36249999999999999</v>
      </c>
      <c r="C11" s="66">
        <f t="shared" si="1"/>
        <v>98.975622499999986</v>
      </c>
      <c r="D11" s="14">
        <f t="shared" si="0"/>
        <v>98.975622499999986</v>
      </c>
      <c r="E11" s="65"/>
    </row>
    <row r="12" spans="1:5" x14ac:dyDescent="0.2">
      <c r="A12" s="9" t="s">
        <v>32</v>
      </c>
      <c r="B12" s="10">
        <v>0.55000000000000004</v>
      </c>
      <c r="C12" s="66">
        <f t="shared" si="1"/>
        <v>150.16991000000002</v>
      </c>
      <c r="D12" s="14">
        <f t="shared" si="0"/>
        <v>150.16991000000002</v>
      </c>
      <c r="E12" s="65"/>
    </row>
    <row r="13" spans="1:5" ht="12.75" customHeight="1" x14ac:dyDescent="0.2">
      <c r="A13" s="9" t="s">
        <v>35</v>
      </c>
      <c r="B13" s="11">
        <v>0.55000000000000004</v>
      </c>
      <c r="C13" s="66">
        <f t="shared" si="1"/>
        <v>150.16991000000002</v>
      </c>
      <c r="D13" s="14">
        <f t="shared" si="0"/>
        <v>150.16991000000002</v>
      </c>
      <c r="E13" s="65"/>
    </row>
    <row r="14" spans="1:5" ht="12.75" customHeight="1" x14ac:dyDescent="0.2">
      <c r="A14" s="12" t="s">
        <v>40</v>
      </c>
      <c r="B14" s="10">
        <v>0.36249999999999999</v>
      </c>
      <c r="C14" s="66">
        <f t="shared" si="1"/>
        <v>98.975622499999986</v>
      </c>
      <c r="D14" s="14">
        <f t="shared" si="0"/>
        <v>98.975622499999986</v>
      </c>
      <c r="E14" s="65"/>
    </row>
    <row r="15" spans="1:5" x14ac:dyDescent="0.2">
      <c r="A15" s="9" t="s">
        <v>14</v>
      </c>
      <c r="B15" s="13">
        <v>0.55000000000000004</v>
      </c>
      <c r="C15" s="66">
        <f t="shared" si="1"/>
        <v>150.16991000000002</v>
      </c>
      <c r="D15" s="14">
        <f t="shared" si="0"/>
        <v>150.16991000000002</v>
      </c>
      <c r="E15" s="65"/>
    </row>
    <row r="16" spans="1:5" x14ac:dyDescent="0.2">
      <c r="A16" s="9" t="s">
        <v>15</v>
      </c>
      <c r="B16" s="10">
        <v>0.3</v>
      </c>
      <c r="C16" s="66">
        <f t="shared" si="1"/>
        <v>81.91086</v>
      </c>
      <c r="D16" s="14">
        <f t="shared" si="0"/>
        <v>81.91086</v>
      </c>
      <c r="E16" s="65"/>
    </row>
    <row r="17" spans="1:5" x14ac:dyDescent="0.2">
      <c r="A17" s="9" t="s">
        <v>20</v>
      </c>
      <c r="B17" s="10">
        <v>0.55000000000000004</v>
      </c>
      <c r="C17" s="66">
        <f t="shared" si="1"/>
        <v>150.16991000000002</v>
      </c>
      <c r="D17" s="14">
        <f t="shared" si="0"/>
        <v>150.16991000000002</v>
      </c>
      <c r="E17" s="65"/>
    </row>
    <row r="18" spans="1:5" x14ac:dyDescent="0.2">
      <c r="A18" s="9" t="s">
        <v>23</v>
      </c>
      <c r="B18" s="10">
        <v>0.55000000000000004</v>
      </c>
      <c r="C18" s="66">
        <f t="shared" si="1"/>
        <v>150.16991000000002</v>
      </c>
      <c r="D18" s="14">
        <f t="shared" si="0"/>
        <v>150.16991000000002</v>
      </c>
      <c r="E18" s="65"/>
    </row>
    <row r="19" spans="1:5" x14ac:dyDescent="0.2">
      <c r="A19" s="9" t="s">
        <v>24</v>
      </c>
      <c r="B19" s="10">
        <v>0.51249999999999996</v>
      </c>
      <c r="C19" s="66">
        <f t="shared" si="1"/>
        <v>139.93105249999996</v>
      </c>
      <c r="D19" s="14">
        <f t="shared" si="0"/>
        <v>139.93105249999996</v>
      </c>
      <c r="E19" s="65"/>
    </row>
    <row r="20" spans="1:5" x14ac:dyDescent="0.2">
      <c r="A20" s="9" t="s">
        <v>33</v>
      </c>
      <c r="B20" s="10">
        <v>0.55000000000000004</v>
      </c>
      <c r="C20" s="66">
        <f t="shared" si="1"/>
        <v>150.16991000000002</v>
      </c>
      <c r="D20" s="14">
        <f t="shared" si="0"/>
        <v>150.16991000000002</v>
      </c>
      <c r="E20" s="65"/>
    </row>
    <row r="21" spans="1:5" x14ac:dyDescent="0.2">
      <c r="A21" s="9" t="s">
        <v>34</v>
      </c>
      <c r="B21" s="10">
        <v>0.55000000000000004</v>
      </c>
      <c r="C21" s="66">
        <f t="shared" si="1"/>
        <v>150.16991000000002</v>
      </c>
      <c r="D21" s="14">
        <f t="shared" si="0"/>
        <v>150.16991000000002</v>
      </c>
      <c r="E21" s="65"/>
    </row>
    <row r="22" spans="1:5" x14ac:dyDescent="0.2">
      <c r="A22" s="9" t="s">
        <v>37</v>
      </c>
      <c r="B22" s="10">
        <v>0.4375</v>
      </c>
      <c r="C22" s="66">
        <f t="shared" si="1"/>
        <v>119.4533375</v>
      </c>
      <c r="D22" s="14">
        <f t="shared" si="0"/>
        <v>119.4533375</v>
      </c>
      <c r="E22" s="65"/>
    </row>
    <row r="23" spans="1:5" x14ac:dyDescent="0.2">
      <c r="A23" s="9" t="s">
        <v>18</v>
      </c>
      <c r="B23" s="10">
        <v>0.3</v>
      </c>
      <c r="C23" s="66">
        <f t="shared" si="1"/>
        <v>81.91086</v>
      </c>
      <c r="D23" s="14">
        <f t="shared" si="0"/>
        <v>81.91086</v>
      </c>
      <c r="E23" s="65"/>
    </row>
    <row r="24" spans="1:5" x14ac:dyDescent="0.2">
      <c r="A24" s="9" t="s">
        <v>25</v>
      </c>
      <c r="B24" s="10">
        <v>0.1875</v>
      </c>
      <c r="C24" s="66">
        <f t="shared" si="1"/>
        <v>51.194287499999994</v>
      </c>
      <c r="D24" s="14">
        <f t="shared" si="0"/>
        <v>51.194287499999994</v>
      </c>
      <c r="E24" s="65"/>
    </row>
    <row r="25" spans="1:5" x14ac:dyDescent="0.2">
      <c r="A25" s="9" t="s">
        <v>36</v>
      </c>
      <c r="B25" s="10">
        <v>0.3</v>
      </c>
      <c r="C25" s="66">
        <f t="shared" si="1"/>
        <v>81.91086</v>
      </c>
      <c r="D25" s="14">
        <f t="shared" si="0"/>
        <v>81.91086</v>
      </c>
      <c r="E25" s="65"/>
    </row>
    <row r="26" spans="1:5" x14ac:dyDescent="0.2">
      <c r="A26" s="9" t="s">
        <v>38</v>
      </c>
      <c r="B26" s="10">
        <v>0.22500000000000001</v>
      </c>
      <c r="C26" s="66">
        <f t="shared" si="1"/>
        <v>61.433145000000003</v>
      </c>
      <c r="D26" s="14">
        <f t="shared" si="0"/>
        <v>61.433145000000003</v>
      </c>
      <c r="E26" s="65"/>
    </row>
    <row r="27" spans="1:5" x14ac:dyDescent="0.2">
      <c r="A27" s="9" t="s">
        <v>16</v>
      </c>
      <c r="B27" s="10">
        <v>0.1125</v>
      </c>
      <c r="C27" s="66">
        <f t="shared" si="1"/>
        <v>30.716572500000002</v>
      </c>
      <c r="D27" s="14">
        <f t="shared" si="0"/>
        <v>30.716572500000002</v>
      </c>
      <c r="E27" s="65"/>
    </row>
    <row r="28" spans="1:5" x14ac:dyDescent="0.2">
      <c r="A28" s="9" t="s">
        <v>26</v>
      </c>
      <c r="B28" s="10">
        <v>0.22500000000000001</v>
      </c>
      <c r="C28" s="66">
        <f t="shared" si="1"/>
        <v>61.433145000000003</v>
      </c>
      <c r="D28" s="14">
        <f t="shared" si="0"/>
        <v>61.433145000000003</v>
      </c>
      <c r="E28" s="65"/>
    </row>
    <row r="29" spans="1:5" x14ac:dyDescent="0.2">
      <c r="A29" s="9" t="s">
        <v>39</v>
      </c>
      <c r="B29" s="10">
        <v>0.3</v>
      </c>
      <c r="C29" s="66">
        <f t="shared" si="1"/>
        <v>81.91086</v>
      </c>
      <c r="D29" s="14">
        <f t="shared" si="0"/>
        <v>81.91086</v>
      </c>
      <c r="E29" s="65"/>
    </row>
    <row r="30" spans="1:5" ht="14.25" x14ac:dyDescent="0.2">
      <c r="A30" s="15"/>
    </row>
    <row r="31" spans="1:5" ht="14.25" customHeight="1" x14ac:dyDescent="0.2">
      <c r="A31" s="17" t="s">
        <v>8</v>
      </c>
      <c r="B31" s="18">
        <v>27303.62</v>
      </c>
    </row>
    <row r="32" spans="1:5" x14ac:dyDescent="0.2">
      <c r="B32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8740157499999996" right="0.78740157499999996" top="0.984251969" bottom="0.984251969" header="0.49212598499999999" footer="0.49212598499999999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Referencia</vt:lpstr>
      <vt:lpstr>Plan1</vt:lpstr>
      <vt:lpstr>Plan2</vt:lpstr>
      <vt:lpstr>Formulario!Area_de_impressao</vt:lpstr>
      <vt:lpstr>Atividade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Nildo De Narde Junior</cp:lastModifiedBy>
  <cp:lastPrinted>2015-03-23T20:15:50Z</cp:lastPrinted>
  <dcterms:created xsi:type="dcterms:W3CDTF">2009-09-24T18:29:38Z</dcterms:created>
  <dcterms:modified xsi:type="dcterms:W3CDTF">2019-07-02T12:08:06Z</dcterms:modified>
</cp:coreProperties>
</file>